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 s="1"/>
  <c r="J31" s="1"/>
  <c r="A3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8"/>
  <c r="H26"/>
  <c r="H30" l="1"/>
  <c r="I30" s="1"/>
  <c r="J30" s="1"/>
  <c r="J32" s="1"/>
  <c r="I32"/>
  <c r="N32"/>
  <c r="N33" s="1"/>
  <c r="N36" s="1"/>
  <c r="J10"/>
  <c r="J26" s="1"/>
  <c r="I26"/>
  <c r="J35"/>
  <c r="I33" l="1"/>
  <c r="G33" s="1"/>
  <c r="G36" s="1"/>
  <c r="J33"/>
  <c r="J36" s="1"/>
  <c r="I36"/>
</calcChain>
</file>

<file path=xl/sharedStrings.xml><?xml version="1.0" encoding="utf-8"?>
<sst xmlns="http://schemas.openxmlformats.org/spreadsheetml/2006/main" count="139" uniqueCount="83">
  <si>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</si>
  <si>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</si>
  <si>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</si>
  <si>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</si>
  <si>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</si>
  <si>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</si>
  <si>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</si>
  <si>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</si>
  <si>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</si>
  <si>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</si>
  <si>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</si>
  <si>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</si>
  <si>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</si>
  <si>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</si>
  <si>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</si>
  <si>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</si>
  <si>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</si>
  <si>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</si>
  <si>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</si>
  <si>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</si>
  <si>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</si>
  <si>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</si>
  <si>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</si>
  <si>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</si>
  <si>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</si>
  <si>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</si>
  <si>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</si>
  <si>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</si>
  <si>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</si>
  <si>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</si>
  <si>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</si>
  <si>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</si>
  <si>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</si>
  <si>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</si>
  <si>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</si>
  <si>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</si>
  <si>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</si>
  <si>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</si>
  <si>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</si>
  <si>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</si>
  <si>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</si>
  <si>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</si>
  <si>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</si>
  <si>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</si>
  <si>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</si>
  <si>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</si>
  <si>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</si>
  <si>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</si>
  <si>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</si>
  <si>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</si>
  <si>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</si>
  <si>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</si>
  <si>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</si>
  <si>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</si>
  <si>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</si>
  <si>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</si>
  <si>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</si>
  <si>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</si>
  <si>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</si>
  <si>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</si>
  <si>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</si>
  <si>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</si>
  <si>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</si>
  <si>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</si>
  <si>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</si>
  <si>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</si>
  <si>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</si>
  <si>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</si>
  <si>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</si>
  <si>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</si>
  <si>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</si>
  <si>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</si>
  <si>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</si>
  <si>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</si>
  <si>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</si>
  <si>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</si>
  <si>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</si>
  <si>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</si>
  <si>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</si>
  <si>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</si>
  <si>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</si>
  <si>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</si>
  <si>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01.08.2015г.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</si>
</sst>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2" fillId="0" borderId="2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8" xfId="0" applyFill="1" applyBorder="1" applyAlignment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8" zoomScale="75" zoomScaleNormal="75" zoomScaleSheetLayoutView="85" workbookViewId="0">
      <selection sqref="A1:Q39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hidden="1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35" hidden="1" customWidth="1"/>
    <col min="9" max="9" width="16.28515625" style="23" hidden="1" customWidth="1"/>
    <col min="10" max="10" width="15.28515625" style="24" hidden="1" customWidth="1"/>
    <col min="11" max="11" width="13.28515625" style="23" hidden="1" customWidth="1"/>
    <col min="12" max="12" width="19" style="23" hidden="1" customWidth="1"/>
    <col min="13" max="13" width="13.85546875" style="23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7">
      <c r="B1" s="2" t="s">
        <v>44</v>
      </c>
      <c r="F1" s="71"/>
      <c r="G1" s="6"/>
      <c r="H1" s="22" t="s">
        <v>35</v>
      </c>
    </row>
    <row r="2" spans="1:17">
      <c r="E2" s="73" t="s">
        <v>80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" customHeight="1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8"/>
      <c r="K3" s="79"/>
      <c r="L3" s="79"/>
      <c r="M3" s="79"/>
      <c r="N3" s="79"/>
    </row>
    <row r="4" spans="1:17" s="36" customFormat="1" ht="36" customHeight="1">
      <c r="A4" s="77"/>
      <c r="B4" s="77"/>
      <c r="C4" s="77"/>
      <c r="D4" s="77"/>
      <c r="E4" s="77"/>
      <c r="F4" s="77"/>
      <c r="G4" s="77"/>
      <c r="H4" s="77"/>
      <c r="I4" s="77"/>
      <c r="J4" s="78"/>
      <c r="K4" s="79"/>
      <c r="L4" s="79"/>
      <c r="M4" s="79"/>
      <c r="N4" s="79"/>
    </row>
    <row r="5" spans="1:17" ht="20.25" customHeight="1">
      <c r="A5" s="7"/>
      <c r="B5" s="7" t="s">
        <v>47</v>
      </c>
      <c r="C5" s="7" t="s">
        <v>29</v>
      </c>
      <c r="D5" s="8">
        <v>4362.7</v>
      </c>
      <c r="E5" s="8">
        <v>4362.7</v>
      </c>
      <c r="F5" s="9"/>
      <c r="G5" s="9"/>
      <c r="H5" s="25"/>
      <c r="I5" s="26"/>
      <c r="K5" s="26"/>
      <c r="L5" s="26"/>
    </row>
    <row r="6" spans="1:17" ht="20.25" customHeight="1">
      <c r="A6" s="80" t="s">
        <v>34</v>
      </c>
      <c r="B6" s="80"/>
      <c r="C6" s="80"/>
      <c r="D6" s="80"/>
      <c r="E6" s="80"/>
      <c r="F6" s="80"/>
      <c r="G6" s="80"/>
      <c r="H6" s="80"/>
      <c r="I6" s="80"/>
      <c r="K6" s="75" t="s">
        <v>45</v>
      </c>
      <c r="L6" s="76"/>
      <c r="M6" s="76"/>
    </row>
    <row r="7" spans="1:17" ht="53.45" customHeight="1">
      <c r="A7" s="10" t="s">
        <v>23</v>
      </c>
      <c r="B7" s="10" t="s">
        <v>24</v>
      </c>
      <c r="C7" s="10" t="s">
        <v>56</v>
      </c>
      <c r="D7" s="10" t="s">
        <v>57</v>
      </c>
      <c r="E7" s="10" t="s">
        <v>58</v>
      </c>
      <c r="F7" s="11" t="s">
        <v>54</v>
      </c>
      <c r="G7" s="11" t="s">
        <v>59</v>
      </c>
      <c r="H7" s="27" t="s">
        <v>33</v>
      </c>
      <c r="I7" s="21" t="s">
        <v>25</v>
      </c>
      <c r="J7" s="27" t="s">
        <v>41</v>
      </c>
      <c r="K7" s="37" t="s">
        <v>46</v>
      </c>
      <c r="L7" s="37"/>
      <c r="M7" s="69"/>
      <c r="N7" s="27" t="s">
        <v>41</v>
      </c>
    </row>
    <row r="8" spans="1:17" ht="63">
      <c r="A8" s="10">
        <v>1</v>
      </c>
      <c r="B8" s="12" t="s">
        <v>12</v>
      </c>
      <c r="C8" s="10" t="s">
        <v>27</v>
      </c>
      <c r="D8" s="5">
        <v>0.33</v>
      </c>
      <c r="E8" s="5">
        <v>4362.7</v>
      </c>
      <c r="F8" s="11" t="s">
        <v>28</v>
      </c>
      <c r="G8" s="11">
        <v>12</v>
      </c>
      <c r="H8" s="28">
        <f t="shared" ref="H8:H25" si="0">E8*D8</f>
        <v>1439.691</v>
      </c>
      <c r="I8" s="21">
        <f t="shared" ref="I8:I25" si="1">H8*G8</f>
        <v>17276.292000000001</v>
      </c>
      <c r="J8" s="29">
        <f>I8/G8/E8</f>
        <v>0.33</v>
      </c>
      <c r="K8" s="37"/>
      <c r="L8" s="37"/>
      <c r="M8" s="69"/>
      <c r="N8" s="70">
        <f>J8*1.04*1.092*1.072*1.0915</f>
        <v>0.43851902814720001</v>
      </c>
    </row>
    <row r="9" spans="1:17" ht="63">
      <c r="A9" s="10">
        <f t="shared" ref="A9:A25" si="2">A8+1</f>
        <v>2</v>
      </c>
      <c r="B9" s="39" t="s">
        <v>50</v>
      </c>
      <c r="C9" s="10" t="s">
        <v>27</v>
      </c>
      <c r="D9" s="5">
        <v>0.08</v>
      </c>
      <c r="E9" s="5">
        <v>4362.7</v>
      </c>
      <c r="F9" s="11" t="s">
        <v>28</v>
      </c>
      <c r="G9" s="11">
        <v>12</v>
      </c>
      <c r="H9" s="28">
        <f t="shared" si="0"/>
        <v>349.01600000000002</v>
      </c>
      <c r="I9" s="21">
        <f t="shared" si="1"/>
        <v>4188.192</v>
      </c>
      <c r="J9" s="29">
        <f t="shared" ref="J9:J25" si="3">I9/G9/E9</f>
        <v>0.08</v>
      </c>
      <c r="K9" s="37"/>
      <c r="L9" s="37"/>
      <c r="M9" s="69"/>
      <c r="N9" s="70">
        <f t="shared" ref="N9:N25" si="4">J9*1.04*1.092*1.072*1.0915</f>
        <v>0.10630764318720001</v>
      </c>
    </row>
    <row r="10" spans="1:17" ht="63">
      <c r="A10" s="10">
        <f t="shared" si="2"/>
        <v>3</v>
      </c>
      <c r="B10" s="12" t="s">
        <v>13</v>
      </c>
      <c r="C10" s="10" t="s">
        <v>36</v>
      </c>
      <c r="D10" s="5">
        <v>0.16</v>
      </c>
      <c r="E10" s="5">
        <v>4362.7</v>
      </c>
      <c r="F10" s="11" t="s">
        <v>28</v>
      </c>
      <c r="G10" s="11">
        <v>12</v>
      </c>
      <c r="H10" s="28">
        <f t="shared" si="0"/>
        <v>698.03200000000004</v>
      </c>
      <c r="I10" s="21">
        <f t="shared" si="1"/>
        <v>8376.384</v>
      </c>
      <c r="J10" s="29">
        <f t="shared" si="3"/>
        <v>0.16</v>
      </c>
      <c r="K10" s="37"/>
      <c r="L10" s="37"/>
      <c r="M10" s="69"/>
      <c r="N10" s="70">
        <f t="shared" si="4"/>
        <v>0.21261528637440003</v>
      </c>
    </row>
    <row r="11" spans="1:17" ht="75.75" customHeight="1">
      <c r="A11" s="10">
        <f t="shared" si="2"/>
        <v>4</v>
      </c>
      <c r="B11" s="12" t="s">
        <v>14</v>
      </c>
      <c r="C11" s="10" t="s">
        <v>37</v>
      </c>
      <c r="D11" s="5">
        <v>7.0000000000000007E-2</v>
      </c>
      <c r="E11" s="5">
        <v>4362.7</v>
      </c>
      <c r="F11" s="11" t="s">
        <v>28</v>
      </c>
      <c r="G11" s="11">
        <v>12</v>
      </c>
      <c r="H11" s="28">
        <f t="shared" si="0"/>
        <v>305.38900000000001</v>
      </c>
      <c r="I11" s="21">
        <f t="shared" si="1"/>
        <v>3664.6680000000001</v>
      </c>
      <c r="J11" s="29">
        <f t="shared" si="3"/>
        <v>7.0000000000000007E-2</v>
      </c>
      <c r="K11" s="37"/>
      <c r="L11" s="37"/>
      <c r="M11" s="69"/>
      <c r="N11" s="70">
        <f t="shared" si="4"/>
        <v>9.3019187788800015E-2</v>
      </c>
    </row>
    <row r="12" spans="1:17" ht="78.75">
      <c r="A12" s="10">
        <f t="shared" si="2"/>
        <v>5</v>
      </c>
      <c r="B12" s="12" t="s">
        <v>15</v>
      </c>
      <c r="C12" s="10" t="s">
        <v>38</v>
      </c>
      <c r="D12" s="5">
        <v>0.04</v>
      </c>
      <c r="E12" s="5">
        <v>4362.7</v>
      </c>
      <c r="F12" s="11" t="s">
        <v>28</v>
      </c>
      <c r="G12" s="11">
        <v>12</v>
      </c>
      <c r="H12" s="28">
        <f t="shared" si="0"/>
        <v>174.50800000000001</v>
      </c>
      <c r="I12" s="21">
        <f t="shared" si="1"/>
        <v>2094.096</v>
      </c>
      <c r="J12" s="29">
        <f t="shared" si="3"/>
        <v>0.04</v>
      </c>
      <c r="K12" s="37"/>
      <c r="L12" s="37"/>
      <c r="M12" s="69"/>
      <c r="N12" s="70">
        <f t="shared" si="4"/>
        <v>5.3153821593600006E-2</v>
      </c>
    </row>
    <row r="13" spans="1:17" ht="63">
      <c r="A13" s="10">
        <f t="shared" si="2"/>
        <v>6</v>
      </c>
      <c r="B13" s="12" t="s">
        <v>16</v>
      </c>
      <c r="C13" s="10" t="s">
        <v>39</v>
      </c>
      <c r="D13" s="5">
        <v>0.2</v>
      </c>
      <c r="E13" s="5">
        <v>4362.7</v>
      </c>
      <c r="F13" s="11" t="s">
        <v>28</v>
      </c>
      <c r="G13" s="11">
        <v>12</v>
      </c>
      <c r="H13" s="28">
        <f t="shared" si="0"/>
        <v>872.54</v>
      </c>
      <c r="I13" s="21">
        <f t="shared" si="1"/>
        <v>10470.48</v>
      </c>
      <c r="J13" s="29">
        <f t="shared" si="3"/>
        <v>0.2</v>
      </c>
      <c r="K13" s="37"/>
      <c r="L13" s="37"/>
      <c r="M13" s="69"/>
      <c r="N13" s="70">
        <f t="shared" si="4"/>
        <v>0.26576910796800002</v>
      </c>
    </row>
    <row r="14" spans="1:17" ht="63">
      <c r="A14" s="10">
        <f t="shared" si="2"/>
        <v>7</v>
      </c>
      <c r="B14" s="12" t="s">
        <v>51</v>
      </c>
      <c r="C14" s="10" t="s">
        <v>5</v>
      </c>
      <c r="D14" s="5">
        <v>0.18000000000000002</v>
      </c>
      <c r="E14" s="5">
        <v>4362.7</v>
      </c>
      <c r="F14" s="11" t="s">
        <v>28</v>
      </c>
      <c r="G14" s="11">
        <v>12</v>
      </c>
      <c r="H14" s="28">
        <f t="shared" si="0"/>
        <v>785.28600000000006</v>
      </c>
      <c r="I14" s="21">
        <f t="shared" si="1"/>
        <v>9423.4320000000007</v>
      </c>
      <c r="J14" s="29">
        <f t="shared" si="3"/>
        <v>0.18000000000000002</v>
      </c>
      <c r="K14" s="37"/>
      <c r="L14" s="37"/>
      <c r="M14" s="69"/>
      <c r="N14" s="70">
        <f t="shared" si="4"/>
        <v>0.23919219717120008</v>
      </c>
    </row>
    <row r="15" spans="1:17" ht="63">
      <c r="A15" s="10">
        <f t="shared" si="2"/>
        <v>8</v>
      </c>
      <c r="B15" s="12" t="s">
        <v>17</v>
      </c>
      <c r="C15" s="10" t="s">
        <v>5</v>
      </c>
      <c r="D15" s="5">
        <v>0.19</v>
      </c>
      <c r="E15" s="5">
        <v>4362.7</v>
      </c>
      <c r="F15" s="11" t="s">
        <v>28</v>
      </c>
      <c r="G15" s="11">
        <v>12</v>
      </c>
      <c r="H15" s="28">
        <f t="shared" si="0"/>
        <v>828.91300000000001</v>
      </c>
      <c r="I15" s="21">
        <f t="shared" si="1"/>
        <v>9946.9560000000001</v>
      </c>
      <c r="J15" s="29">
        <f t="shared" si="3"/>
        <v>0.19</v>
      </c>
      <c r="K15" s="37"/>
      <c r="L15" s="37"/>
      <c r="M15" s="69"/>
      <c r="N15" s="70">
        <f t="shared" si="4"/>
        <v>0.25248065256960001</v>
      </c>
    </row>
    <row r="16" spans="1:17" ht="33" customHeight="1">
      <c r="A16" s="10">
        <f t="shared" si="2"/>
        <v>9</v>
      </c>
      <c r="B16" s="12" t="s">
        <v>52</v>
      </c>
      <c r="C16" s="10" t="s">
        <v>27</v>
      </c>
      <c r="D16" s="5">
        <v>0.52</v>
      </c>
      <c r="E16" s="5">
        <v>4362.7</v>
      </c>
      <c r="F16" s="11" t="s">
        <v>53</v>
      </c>
      <c r="G16" s="11">
        <v>12</v>
      </c>
      <c r="H16" s="28">
        <f t="shared" si="0"/>
        <v>2268.6039999999998</v>
      </c>
      <c r="I16" s="21">
        <f t="shared" si="1"/>
        <v>27223.248</v>
      </c>
      <c r="J16" s="29">
        <f t="shared" si="3"/>
        <v>0.52</v>
      </c>
      <c r="K16" s="37"/>
      <c r="L16" s="37"/>
      <c r="M16" s="69"/>
      <c r="N16" s="70">
        <f t="shared" si="4"/>
        <v>0.69099968071680007</v>
      </c>
    </row>
    <row r="17" spans="1:17" ht="33" customHeight="1">
      <c r="A17" s="10">
        <f t="shared" si="2"/>
        <v>10</v>
      </c>
      <c r="B17" s="12" t="s">
        <v>42</v>
      </c>
      <c r="C17" s="10" t="s">
        <v>43</v>
      </c>
      <c r="D17" s="5">
        <v>0.44</v>
      </c>
      <c r="E17" s="5">
        <v>4362.7</v>
      </c>
      <c r="F17" s="11" t="s">
        <v>53</v>
      </c>
      <c r="G17" s="11">
        <v>12</v>
      </c>
      <c r="H17" s="28">
        <f t="shared" si="0"/>
        <v>1919.588</v>
      </c>
      <c r="I17" s="21">
        <f t="shared" si="1"/>
        <v>23035.056</v>
      </c>
      <c r="J17" s="29">
        <f t="shared" si="3"/>
        <v>0.44</v>
      </c>
      <c r="K17" s="37"/>
      <c r="L17" s="37"/>
      <c r="M17" s="69"/>
      <c r="N17" s="70">
        <f t="shared" si="4"/>
        <v>0.58469203752960008</v>
      </c>
    </row>
    <row r="18" spans="1:17" ht="41.25" customHeight="1">
      <c r="A18" s="10">
        <f t="shared" si="2"/>
        <v>11</v>
      </c>
      <c r="B18" s="12" t="s">
        <v>18</v>
      </c>
      <c r="C18" s="10" t="s">
        <v>5</v>
      </c>
      <c r="D18" s="5">
        <v>0.05</v>
      </c>
      <c r="E18" s="5">
        <v>4362.7</v>
      </c>
      <c r="F18" s="11" t="s">
        <v>1</v>
      </c>
      <c r="G18" s="11">
        <v>12</v>
      </c>
      <c r="H18" s="28">
        <f t="shared" si="0"/>
        <v>218.13499999999999</v>
      </c>
      <c r="I18" s="21">
        <f t="shared" si="1"/>
        <v>2617.62</v>
      </c>
      <c r="J18" s="29">
        <f t="shared" si="3"/>
        <v>0.05</v>
      </c>
      <c r="K18" s="37"/>
      <c r="L18" s="37"/>
      <c r="M18" s="69"/>
      <c r="N18" s="70">
        <f t="shared" si="4"/>
        <v>6.6442276992000004E-2</v>
      </c>
    </row>
    <row r="19" spans="1:17" ht="99" customHeight="1">
      <c r="A19" s="10">
        <f t="shared" si="2"/>
        <v>12</v>
      </c>
      <c r="B19" s="12" t="s">
        <v>19</v>
      </c>
      <c r="C19" s="10" t="s">
        <v>5</v>
      </c>
      <c r="D19" s="5">
        <v>0.08</v>
      </c>
      <c r="E19" s="5">
        <v>4362.7</v>
      </c>
      <c r="F19" s="11" t="s">
        <v>61</v>
      </c>
      <c r="G19" s="11">
        <v>12</v>
      </c>
      <c r="H19" s="28">
        <f t="shared" si="0"/>
        <v>349.01600000000002</v>
      </c>
      <c r="I19" s="21">
        <f t="shared" si="1"/>
        <v>4188.192</v>
      </c>
      <c r="J19" s="29">
        <f t="shared" si="3"/>
        <v>0.08</v>
      </c>
      <c r="K19" s="37"/>
      <c r="L19" s="37"/>
      <c r="M19" s="69"/>
      <c r="N19" s="70">
        <f t="shared" si="4"/>
        <v>0.10630764318720001</v>
      </c>
    </row>
    <row r="20" spans="1:17" ht="31.5">
      <c r="A20" s="10">
        <f t="shared" si="2"/>
        <v>13</v>
      </c>
      <c r="B20" s="12" t="s">
        <v>2</v>
      </c>
      <c r="C20" s="10" t="s">
        <v>40</v>
      </c>
      <c r="D20" s="5">
        <v>0.59</v>
      </c>
      <c r="E20" s="5">
        <v>4362.7</v>
      </c>
      <c r="F20" s="11" t="s">
        <v>0</v>
      </c>
      <c r="G20" s="11">
        <v>12</v>
      </c>
      <c r="H20" s="28">
        <f t="shared" si="0"/>
        <v>2573.9929999999999</v>
      </c>
      <c r="I20" s="21">
        <f t="shared" si="1"/>
        <v>30887.915999999997</v>
      </c>
      <c r="J20" s="29">
        <f t="shared" si="3"/>
        <v>0.59</v>
      </c>
      <c r="K20" s="37">
        <v>29700</v>
      </c>
      <c r="L20" s="37"/>
      <c r="M20" s="69"/>
      <c r="N20" s="70">
        <f t="shared" si="4"/>
        <v>0.7840188685056001</v>
      </c>
      <c r="O20" s="1"/>
      <c r="P20" s="1"/>
      <c r="Q20" s="72"/>
    </row>
    <row r="21" spans="1:17" ht="31.5">
      <c r="A21" s="10">
        <f t="shared" si="2"/>
        <v>14</v>
      </c>
      <c r="B21" s="12" t="s">
        <v>48</v>
      </c>
      <c r="C21" s="10" t="s">
        <v>4</v>
      </c>
      <c r="D21" s="5">
        <v>1.21</v>
      </c>
      <c r="E21" s="5">
        <v>4362.7</v>
      </c>
      <c r="F21" s="11" t="s">
        <v>53</v>
      </c>
      <c r="G21" s="11">
        <v>12</v>
      </c>
      <c r="H21" s="28">
        <f t="shared" si="0"/>
        <v>5278.8669999999993</v>
      </c>
      <c r="I21" s="21">
        <f t="shared" si="1"/>
        <v>63346.403999999995</v>
      </c>
      <c r="J21" s="29">
        <f t="shared" si="3"/>
        <v>1.21</v>
      </c>
      <c r="K21" s="37">
        <f>245+163.5</f>
        <v>408.5</v>
      </c>
      <c r="L21" s="37">
        <f>(4187.03+42.41)*12</f>
        <v>50753.279999999999</v>
      </c>
      <c r="M21" s="69">
        <f>L21*0.06+L21</f>
        <v>53798.476799999997</v>
      </c>
      <c r="N21" s="70">
        <f t="shared" si="4"/>
        <v>1.6079031032064</v>
      </c>
    </row>
    <row r="22" spans="1:17" ht="47.25">
      <c r="A22" s="10">
        <f t="shared" si="2"/>
        <v>15</v>
      </c>
      <c r="B22" s="12" t="s">
        <v>77</v>
      </c>
      <c r="C22" s="10" t="s">
        <v>3</v>
      </c>
      <c r="D22" s="5">
        <v>3.23</v>
      </c>
      <c r="E22" s="5">
        <v>4362.7</v>
      </c>
      <c r="F22" s="11" t="s">
        <v>6</v>
      </c>
      <c r="G22" s="11">
        <v>12</v>
      </c>
      <c r="H22" s="28">
        <f t="shared" si="0"/>
        <v>14091.520999999999</v>
      </c>
      <c r="I22" s="21">
        <f t="shared" si="1"/>
        <v>169098.25199999998</v>
      </c>
      <c r="J22" s="29">
        <f t="shared" si="3"/>
        <v>3.23</v>
      </c>
      <c r="K22" s="37">
        <v>1150</v>
      </c>
      <c r="L22" s="37">
        <f>(8224.53+488.82)*12</f>
        <v>104560.20000000001</v>
      </c>
      <c r="M22" s="69">
        <f>L22*0.06+L22</f>
        <v>110833.81200000001</v>
      </c>
      <c r="N22" s="70">
        <f t="shared" si="4"/>
        <v>4.2921710936831996</v>
      </c>
    </row>
    <row r="23" spans="1:17">
      <c r="A23" s="10">
        <f t="shared" si="2"/>
        <v>16</v>
      </c>
      <c r="B23" s="13" t="s">
        <v>20</v>
      </c>
      <c r="C23" s="4" t="s">
        <v>27</v>
      </c>
      <c r="D23" s="5">
        <v>1.04</v>
      </c>
      <c r="E23" s="5">
        <v>4362.7</v>
      </c>
      <c r="F23" s="11" t="s">
        <v>53</v>
      </c>
      <c r="G23" s="11">
        <v>12</v>
      </c>
      <c r="H23" s="28">
        <f t="shared" si="0"/>
        <v>4537.2079999999996</v>
      </c>
      <c r="I23" s="21">
        <f t="shared" si="1"/>
        <v>54446.495999999999</v>
      </c>
      <c r="J23" s="29">
        <f t="shared" si="3"/>
        <v>1.04</v>
      </c>
      <c r="K23" s="37"/>
      <c r="L23" s="37"/>
      <c r="M23" s="69"/>
      <c r="N23" s="70">
        <f t="shared" si="4"/>
        <v>1.3819993614336001</v>
      </c>
    </row>
    <row r="24" spans="1:17">
      <c r="A24" s="10">
        <f t="shared" si="2"/>
        <v>17</v>
      </c>
      <c r="B24" s="13" t="s">
        <v>21</v>
      </c>
      <c r="C24" s="4" t="s">
        <v>30</v>
      </c>
      <c r="D24" s="5">
        <v>0.13</v>
      </c>
      <c r="E24" s="5">
        <v>4362.7</v>
      </c>
      <c r="F24" s="11" t="s">
        <v>53</v>
      </c>
      <c r="G24" s="11">
        <v>12</v>
      </c>
      <c r="H24" s="28">
        <f t="shared" si="0"/>
        <v>567.15099999999995</v>
      </c>
      <c r="I24" s="21">
        <f t="shared" si="1"/>
        <v>6805.8119999999999</v>
      </c>
      <c r="J24" s="29">
        <f t="shared" si="3"/>
        <v>0.13</v>
      </c>
      <c r="K24" s="37"/>
      <c r="L24" s="37"/>
      <c r="M24" s="69"/>
      <c r="N24" s="70">
        <f t="shared" si="4"/>
        <v>0.17274992017920002</v>
      </c>
    </row>
    <row r="25" spans="1:17" ht="48.75" customHeight="1">
      <c r="A25" s="84">
        <f t="shared" si="2"/>
        <v>18</v>
      </c>
      <c r="B25" s="85" t="s">
        <v>22</v>
      </c>
      <c r="C25" s="86" t="s">
        <v>27</v>
      </c>
      <c r="D25" s="87">
        <v>1.27</v>
      </c>
      <c r="E25" s="87">
        <v>4362.7</v>
      </c>
      <c r="F25" s="83" t="s">
        <v>53</v>
      </c>
      <c r="G25" s="11">
        <v>12</v>
      </c>
      <c r="H25" s="28">
        <f t="shared" si="0"/>
        <v>5540.6289999999999</v>
      </c>
      <c r="I25" s="21">
        <f t="shared" si="1"/>
        <v>66487.547999999995</v>
      </c>
      <c r="J25" s="88">
        <f t="shared" si="3"/>
        <v>1.27</v>
      </c>
      <c r="K25" s="27"/>
      <c r="L25" s="27"/>
      <c r="M25" s="89"/>
      <c r="N25" s="90">
        <f t="shared" si="4"/>
        <v>1.6876338355968001</v>
      </c>
    </row>
    <row r="26" spans="1:17" s="40" customFormat="1">
      <c r="A26" s="91" t="s">
        <v>55</v>
      </c>
      <c r="B26" s="91"/>
      <c r="C26" s="91"/>
      <c r="D26" s="91"/>
      <c r="E26" s="91"/>
      <c r="F26" s="91"/>
      <c r="G26" s="92"/>
      <c r="H26" s="93">
        <f>SUM(H8:H25)</f>
        <v>42798.086999999992</v>
      </c>
      <c r="I26" s="93">
        <f>SUM(I8:I25)</f>
        <v>513577.04399999994</v>
      </c>
      <c r="J26" s="93">
        <f>SUM(J8:J25)</f>
        <v>9.81</v>
      </c>
      <c r="K26" s="93">
        <f t="shared" ref="K26:N26" si="5">SUM(K8:K25)</f>
        <v>31258.5</v>
      </c>
      <c r="L26" s="93">
        <f t="shared" si="5"/>
        <v>155313.48000000001</v>
      </c>
      <c r="M26" s="93">
        <f t="shared" si="5"/>
        <v>164632.28880000001</v>
      </c>
      <c r="N26" s="94">
        <f t="shared" si="5"/>
        <v>13.0359747458304</v>
      </c>
    </row>
    <row r="27" spans="1:17" s="36" customFormat="1">
      <c r="A27" s="95" t="s">
        <v>7</v>
      </c>
      <c r="B27" s="95"/>
      <c r="C27" s="95"/>
      <c r="D27" s="95"/>
      <c r="E27" s="95"/>
      <c r="F27" s="95"/>
      <c r="G27" s="95"/>
      <c r="H27" s="95"/>
      <c r="I27" s="95"/>
      <c r="J27" s="96"/>
      <c r="K27" s="96"/>
      <c r="L27" s="96"/>
      <c r="M27" s="35"/>
      <c r="N27" s="97"/>
    </row>
    <row r="28" spans="1:17" s="36" customFormat="1" ht="56.25" customHeight="1">
      <c r="A28" s="98" t="s">
        <v>23</v>
      </c>
      <c r="B28" s="98" t="s">
        <v>24</v>
      </c>
      <c r="C28" s="98" t="s">
        <v>56</v>
      </c>
      <c r="D28" s="98" t="s">
        <v>57</v>
      </c>
      <c r="E28" s="98" t="s">
        <v>58</v>
      </c>
      <c r="F28" s="11" t="s">
        <v>54</v>
      </c>
      <c r="G28" s="11" t="s">
        <v>59</v>
      </c>
      <c r="H28" s="27" t="s">
        <v>33</v>
      </c>
      <c r="I28" s="21" t="s">
        <v>25</v>
      </c>
      <c r="J28" s="27" t="s">
        <v>41</v>
      </c>
      <c r="K28" s="27"/>
      <c r="L28" s="27"/>
      <c r="M28" s="89"/>
      <c r="N28" s="27" t="s">
        <v>41</v>
      </c>
    </row>
    <row r="29" spans="1:17" s="36" customFormat="1" ht="28.15" customHeight="1">
      <c r="A29" s="98">
        <v>1</v>
      </c>
      <c r="B29" s="99" t="s">
        <v>7</v>
      </c>
      <c r="C29" s="100"/>
      <c r="D29" s="101">
        <v>2.77</v>
      </c>
      <c r="E29" s="98">
        <v>4362.7</v>
      </c>
      <c r="F29" s="11" t="s">
        <v>32</v>
      </c>
      <c r="G29" s="11">
        <v>12</v>
      </c>
      <c r="H29" s="28"/>
      <c r="I29" s="21">
        <f>D29*E29*G29</f>
        <v>145016.14799999999</v>
      </c>
      <c r="J29" s="88">
        <f>I29/G29/E29</f>
        <v>2.7699999999999996</v>
      </c>
      <c r="K29" s="27"/>
      <c r="L29" s="27"/>
      <c r="M29" s="89"/>
      <c r="N29" s="90">
        <f>J29*1.04*1.092*1.072*1.0915</f>
        <v>3.6809021453568</v>
      </c>
    </row>
    <row r="30" spans="1:17" s="36" customFormat="1" ht="36.6" customHeight="1">
      <c r="A30" s="98">
        <v>2</v>
      </c>
      <c r="B30" s="102" t="s">
        <v>10</v>
      </c>
      <c r="C30" s="98" t="s">
        <v>9</v>
      </c>
      <c r="D30" s="101">
        <f>15.97*1.072*1.0915</f>
        <v>18.686305359999999</v>
      </c>
      <c r="E30" s="101">
        <v>2500</v>
      </c>
      <c r="F30" s="11" t="s">
        <v>32</v>
      </c>
      <c r="G30" s="11">
        <v>1</v>
      </c>
      <c r="H30" s="28">
        <f>E30*D30</f>
        <v>46715.763399999996</v>
      </c>
      <c r="I30" s="21">
        <f>H30*G30</f>
        <v>46715.763399999996</v>
      </c>
      <c r="J30" s="88">
        <f>I30/12/E29</f>
        <v>0.89233279467607973</v>
      </c>
      <c r="K30" s="27"/>
      <c r="L30" s="27"/>
      <c r="M30" s="89"/>
      <c r="N30" s="90">
        <f>D30*E30/12/E29</f>
        <v>0.89233279467607973</v>
      </c>
    </row>
    <row r="31" spans="1:17" s="36" customFormat="1" ht="34.5" customHeight="1">
      <c r="A31" s="98">
        <f>A30+1</f>
        <v>3</v>
      </c>
      <c r="B31" s="102" t="s">
        <v>11</v>
      </c>
      <c r="C31" s="98" t="s">
        <v>9</v>
      </c>
      <c r="D31" s="101">
        <f>11.52*1.072*1.0915</f>
        <v>13.479413759999998</v>
      </c>
      <c r="E31" s="101">
        <v>2500</v>
      </c>
      <c r="F31" s="11" t="s">
        <v>32</v>
      </c>
      <c r="G31" s="11">
        <v>1</v>
      </c>
      <c r="H31" s="28">
        <f>E31*D31</f>
        <v>33698.534399999997</v>
      </c>
      <c r="I31" s="21">
        <f>H31*G31</f>
        <v>33698.534399999997</v>
      </c>
      <c r="J31" s="88">
        <f>I31/12/E29</f>
        <v>0.64368652440002749</v>
      </c>
      <c r="K31" s="27"/>
      <c r="L31" s="27"/>
      <c r="M31" s="89"/>
      <c r="N31" s="90">
        <f>D31*E31/E29/12</f>
        <v>0.64368652440002749</v>
      </c>
    </row>
    <row r="32" spans="1:17" s="41" customFormat="1">
      <c r="A32" s="91" t="s">
        <v>55</v>
      </c>
      <c r="B32" s="103"/>
      <c r="C32" s="91"/>
      <c r="D32" s="91"/>
      <c r="E32" s="91"/>
      <c r="F32" s="91"/>
      <c r="G32" s="104"/>
      <c r="H32" s="105"/>
      <c r="I32" s="106">
        <f>SUM(I29:I31)</f>
        <v>225430.44579999999</v>
      </c>
      <c r="J32" s="107">
        <f>SUM(J29:J31)</f>
        <v>4.3060193190761069</v>
      </c>
      <c r="K32" s="107">
        <f t="shared" ref="K32:N32" si="6">SUM(K29:K31)</f>
        <v>0</v>
      </c>
      <c r="L32" s="107">
        <f t="shared" si="6"/>
        <v>0</v>
      </c>
      <c r="M32" s="107">
        <f t="shared" si="6"/>
        <v>0</v>
      </c>
      <c r="N32" s="107">
        <f t="shared" si="6"/>
        <v>5.2169214644329065</v>
      </c>
    </row>
    <row r="33" spans="1:14" s="40" customFormat="1">
      <c r="A33" s="91" t="s">
        <v>26</v>
      </c>
      <c r="B33" s="91"/>
      <c r="C33" s="91"/>
      <c r="D33" s="91"/>
      <c r="E33" s="91"/>
      <c r="F33" s="91"/>
      <c r="G33" s="92">
        <f>I33/12/E29</f>
        <v>14.116019319076106</v>
      </c>
      <c r="H33" s="93"/>
      <c r="I33" s="108">
        <f>I26+I32</f>
        <v>739007.48979999986</v>
      </c>
      <c r="J33" s="109">
        <f>J26+J32</f>
        <v>14.116019319076107</v>
      </c>
      <c r="K33" s="109">
        <f t="shared" ref="K33:N33" si="7">K26+K32</f>
        <v>31258.5</v>
      </c>
      <c r="L33" s="109">
        <f t="shared" si="7"/>
        <v>155313.48000000001</v>
      </c>
      <c r="M33" s="109">
        <f t="shared" si="7"/>
        <v>164632.28880000001</v>
      </c>
      <c r="N33" s="109">
        <f t="shared" si="7"/>
        <v>18.252896210263305</v>
      </c>
    </row>
    <row r="34" spans="1:14">
      <c r="A34" s="110" t="s">
        <v>60</v>
      </c>
      <c r="B34" s="111"/>
      <c r="C34" s="111"/>
      <c r="D34" s="111"/>
      <c r="E34" s="111"/>
      <c r="F34" s="111"/>
      <c r="G34" s="111"/>
      <c r="H34" s="111"/>
      <c r="I34" s="111"/>
      <c r="J34" s="112"/>
      <c r="K34" s="96"/>
      <c r="L34" s="96"/>
      <c r="M34" s="35"/>
      <c r="N34" s="97"/>
    </row>
    <row r="35" spans="1:14" s="20" customFormat="1" ht="63">
      <c r="A35" s="98">
        <v>1</v>
      </c>
      <c r="B35" s="102" t="s">
        <v>79</v>
      </c>
      <c r="C35" s="113" t="s">
        <v>27</v>
      </c>
      <c r="D35" s="101">
        <v>1.19</v>
      </c>
      <c r="E35" s="101">
        <v>4362.7</v>
      </c>
      <c r="F35" s="114" t="s">
        <v>8</v>
      </c>
      <c r="G35" s="11">
        <v>12</v>
      </c>
      <c r="H35" s="28">
        <f>E35*D35</f>
        <v>5191.6129999999994</v>
      </c>
      <c r="I35" s="21">
        <f>H35*G35</f>
        <v>62299.355999999992</v>
      </c>
      <c r="J35" s="88">
        <f>I35/G35/E35</f>
        <v>1.19</v>
      </c>
      <c r="K35" s="27"/>
      <c r="L35" s="27"/>
      <c r="M35" s="89"/>
      <c r="N35" s="90">
        <v>1.47</v>
      </c>
    </row>
    <row r="36" spans="1:14">
      <c r="A36" s="91" t="s">
        <v>78</v>
      </c>
      <c r="B36" s="91"/>
      <c r="C36" s="91"/>
      <c r="D36" s="91"/>
      <c r="E36" s="91"/>
      <c r="F36" s="91"/>
      <c r="G36" s="115">
        <f>G33+D35</f>
        <v>15.306019319076105</v>
      </c>
      <c r="H36" s="116"/>
      <c r="I36" s="117">
        <f>I33+I35</f>
        <v>801306.84579999989</v>
      </c>
      <c r="J36" s="118">
        <f>J33+J35</f>
        <v>15.306019319076107</v>
      </c>
      <c r="K36" s="118">
        <f t="shared" ref="K36:N36" si="8">K33+K35</f>
        <v>31258.5</v>
      </c>
      <c r="L36" s="118">
        <f t="shared" si="8"/>
        <v>155313.48000000001</v>
      </c>
      <c r="M36" s="118">
        <f t="shared" si="8"/>
        <v>164632.28880000001</v>
      </c>
      <c r="N36" s="118">
        <f t="shared" si="8"/>
        <v>19.722896210263304</v>
      </c>
    </row>
    <row r="37" spans="1:14" ht="36" customHeight="1">
      <c r="A37" s="14" t="s">
        <v>31</v>
      </c>
      <c r="B37" s="119" t="s">
        <v>82</v>
      </c>
      <c r="C37" s="119"/>
      <c r="D37" s="119"/>
      <c r="E37" s="119"/>
      <c r="F37" s="119"/>
      <c r="G37" s="119"/>
      <c r="H37" s="119"/>
      <c r="I37" s="119"/>
      <c r="J37" s="120"/>
      <c r="K37" s="120"/>
      <c r="L37" s="120"/>
      <c r="M37" s="120"/>
      <c r="N37" s="120"/>
    </row>
    <row r="38" spans="1:14">
      <c r="A38" s="15"/>
      <c r="B38" s="121"/>
      <c r="C38" s="121"/>
      <c r="D38" s="121"/>
      <c r="E38" s="121"/>
      <c r="F38" s="121"/>
      <c r="G38" s="121"/>
      <c r="H38" s="121"/>
      <c r="I38" s="121"/>
      <c r="J38" s="122"/>
      <c r="K38" s="122"/>
      <c r="L38" s="122"/>
      <c r="M38" s="122"/>
      <c r="N38" s="122"/>
    </row>
    <row r="39" spans="1:14" ht="24" customHeight="1">
      <c r="A39" s="15"/>
      <c r="B39" s="121"/>
      <c r="C39" s="121"/>
      <c r="D39" s="121"/>
      <c r="E39" s="121"/>
      <c r="F39" s="121"/>
      <c r="G39" s="121"/>
      <c r="H39" s="121"/>
      <c r="I39" s="121"/>
      <c r="J39" s="122"/>
      <c r="K39" s="122"/>
      <c r="L39" s="122"/>
      <c r="M39" s="122"/>
      <c r="N39" s="122"/>
    </row>
    <row r="40" spans="1:14">
      <c r="A40" s="15"/>
      <c r="B40" s="15"/>
      <c r="C40" s="15"/>
      <c r="D40" s="15"/>
      <c r="E40" s="15"/>
      <c r="F40" s="16"/>
      <c r="G40" s="16"/>
      <c r="H40" s="30"/>
      <c r="I40" s="31"/>
      <c r="K40" s="31"/>
      <c r="L40" s="31"/>
    </row>
    <row r="41" spans="1:14" s="3" customFormat="1">
      <c r="A41" s="17"/>
      <c r="B41" s="18"/>
      <c r="C41" s="17"/>
      <c r="D41" s="18"/>
      <c r="F41" s="19"/>
      <c r="G41" s="19"/>
      <c r="H41" s="32"/>
      <c r="I41" s="33"/>
      <c r="J41" s="34"/>
      <c r="K41" s="33"/>
      <c r="L41" s="33"/>
      <c r="M41" s="38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2"/>
      <c r="I42" s="33"/>
      <c r="J42" s="34"/>
      <c r="K42" s="33"/>
      <c r="L42" s="33"/>
      <c r="M42" s="38"/>
    </row>
  </sheetData>
  <mergeCells count="11">
    <mergeCell ref="A34:J34"/>
    <mergeCell ref="A36:F36"/>
    <mergeCell ref="B37:N39"/>
    <mergeCell ref="E2:Q2"/>
    <mergeCell ref="K6:M6"/>
    <mergeCell ref="A32:F32"/>
    <mergeCell ref="A33:F33"/>
    <mergeCell ref="A3:N4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42"/>
    <col min="2" max="2" width="81.42578125" style="43" customWidth="1"/>
    <col min="3" max="3" width="36.42578125" style="44" customWidth="1"/>
    <col min="4" max="4" width="40.7109375" style="43" customWidth="1"/>
    <col min="5" max="16384" width="9.140625" style="43"/>
  </cols>
  <sheetData>
    <row r="1" spans="1:7" s="67" customFormat="1" ht="33" customHeight="1">
      <c r="A1" s="65"/>
      <c r="B1" s="66" t="s">
        <v>62</v>
      </c>
      <c r="C1" s="66"/>
      <c r="D1" s="66"/>
    </row>
    <row r="2" spans="1:7" s="67" customFormat="1" ht="33" customHeight="1">
      <c r="A2" s="65"/>
      <c r="B2" s="67" t="s">
        <v>63</v>
      </c>
      <c r="C2" s="68" t="s">
        <v>72</v>
      </c>
    </row>
    <row r="3" spans="1:7" s="42" customFormat="1" ht="63">
      <c r="A3" s="45" t="s">
        <v>23</v>
      </c>
      <c r="B3" s="45" t="s">
        <v>64</v>
      </c>
      <c r="C3" s="45" t="s">
        <v>65</v>
      </c>
      <c r="D3" s="46" t="s">
        <v>66</v>
      </c>
      <c r="E3" s="47"/>
      <c r="F3" s="48"/>
    </row>
    <row r="4" spans="1:7" ht="31.5">
      <c r="A4" s="45">
        <v>1</v>
      </c>
      <c r="B4" s="49" t="s">
        <v>12</v>
      </c>
      <c r="C4" s="50">
        <v>0.32</v>
      </c>
      <c r="D4" s="51">
        <v>0.32</v>
      </c>
      <c r="E4" s="52"/>
      <c r="F4" s="53"/>
      <c r="G4" s="54"/>
    </row>
    <row r="5" spans="1:7">
      <c r="A5" s="45">
        <f t="shared" ref="A5:A27" si="0">A4+1</f>
        <v>2</v>
      </c>
      <c r="B5" s="55" t="s">
        <v>50</v>
      </c>
      <c r="C5" s="50">
        <v>0.08</v>
      </c>
      <c r="D5" s="51">
        <v>0.08</v>
      </c>
      <c r="E5" s="52"/>
      <c r="F5" s="53"/>
      <c r="G5" s="54"/>
    </row>
    <row r="6" spans="1:7">
      <c r="A6" s="45">
        <f t="shared" si="0"/>
        <v>3</v>
      </c>
      <c r="B6" s="49" t="s">
        <v>13</v>
      </c>
      <c r="C6" s="50">
        <v>0.15</v>
      </c>
      <c r="D6" s="51">
        <v>0.15</v>
      </c>
      <c r="E6" s="52"/>
      <c r="F6" s="53"/>
      <c r="G6" s="54"/>
    </row>
    <row r="7" spans="1:7">
      <c r="A7" s="45">
        <f t="shared" si="0"/>
        <v>4</v>
      </c>
      <c r="B7" s="49" t="s">
        <v>14</v>
      </c>
      <c r="C7" s="50">
        <v>7.0000000000000007E-2</v>
      </c>
      <c r="D7" s="51">
        <v>7.0000000000000007E-2</v>
      </c>
      <c r="E7" s="52"/>
      <c r="F7" s="53"/>
      <c r="G7" s="54"/>
    </row>
    <row r="8" spans="1:7">
      <c r="A8" s="45">
        <f t="shared" si="0"/>
        <v>5</v>
      </c>
      <c r="B8" s="49" t="s">
        <v>15</v>
      </c>
      <c r="C8" s="56">
        <v>0.04</v>
      </c>
      <c r="D8" s="51">
        <v>0.04</v>
      </c>
      <c r="E8" s="52"/>
      <c r="F8" s="53"/>
      <c r="G8" s="54"/>
    </row>
    <row r="9" spans="1:7" ht="31.5">
      <c r="A9" s="45">
        <f t="shared" si="0"/>
        <v>6</v>
      </c>
      <c r="B9" s="49" t="s">
        <v>16</v>
      </c>
      <c r="C9" s="56">
        <v>0.19</v>
      </c>
      <c r="D9" s="51">
        <v>0.19</v>
      </c>
      <c r="E9" s="52"/>
      <c r="F9" s="53"/>
      <c r="G9" s="54"/>
    </row>
    <row r="10" spans="1:7">
      <c r="A10" s="45">
        <f t="shared" si="0"/>
        <v>7</v>
      </c>
      <c r="B10" s="49" t="s">
        <v>51</v>
      </c>
      <c r="C10" s="56">
        <v>0.17</v>
      </c>
      <c r="D10" s="51">
        <v>0.17</v>
      </c>
      <c r="E10" s="52"/>
      <c r="F10" s="53"/>
      <c r="G10" s="54"/>
    </row>
    <row r="11" spans="1:7">
      <c r="A11" s="45">
        <f t="shared" si="0"/>
        <v>8</v>
      </c>
      <c r="B11" s="49" t="s">
        <v>17</v>
      </c>
      <c r="C11" s="56">
        <v>0.18</v>
      </c>
      <c r="D11" s="51">
        <v>0.18</v>
      </c>
      <c r="E11" s="52"/>
      <c r="F11" s="53"/>
      <c r="G11" s="54"/>
    </row>
    <row r="12" spans="1:7">
      <c r="A12" s="45">
        <f t="shared" si="0"/>
        <v>9</v>
      </c>
      <c r="B12" s="49" t="s">
        <v>52</v>
      </c>
      <c r="C12" s="56">
        <v>0.5</v>
      </c>
      <c r="D12" s="51">
        <v>0.5</v>
      </c>
      <c r="E12" s="52"/>
      <c r="F12" s="53"/>
      <c r="G12" s="54"/>
    </row>
    <row r="13" spans="1:7">
      <c r="A13" s="45">
        <f t="shared" si="0"/>
        <v>10</v>
      </c>
      <c r="B13" s="49" t="s">
        <v>42</v>
      </c>
      <c r="C13" s="56">
        <v>0.42</v>
      </c>
      <c r="D13" s="51">
        <v>0.42</v>
      </c>
      <c r="E13" s="52"/>
      <c r="F13" s="53"/>
      <c r="G13" s="54"/>
    </row>
    <row r="14" spans="1:7">
      <c r="A14" s="45">
        <f t="shared" si="0"/>
        <v>11</v>
      </c>
      <c r="B14" s="49" t="s">
        <v>18</v>
      </c>
      <c r="C14" s="56">
        <v>0.05</v>
      </c>
      <c r="D14" s="51">
        <v>0.05</v>
      </c>
      <c r="E14" s="52"/>
      <c r="F14" s="53"/>
      <c r="G14" s="54"/>
    </row>
    <row r="15" spans="1:7">
      <c r="A15" s="45">
        <f t="shared" si="0"/>
        <v>12</v>
      </c>
      <c r="B15" s="49" t="s">
        <v>19</v>
      </c>
      <c r="C15" s="56">
        <v>0.08</v>
      </c>
      <c r="D15" s="51">
        <v>0.08</v>
      </c>
      <c r="E15" s="52"/>
      <c r="F15" s="53"/>
      <c r="G15" s="54"/>
    </row>
    <row r="16" spans="1:7">
      <c r="A16" s="45">
        <f t="shared" si="0"/>
        <v>13</v>
      </c>
      <c r="B16" s="49" t="s">
        <v>2</v>
      </c>
      <c r="C16" s="56">
        <v>0.56999999999999995</v>
      </c>
      <c r="D16" s="51">
        <v>0.56999999999999995</v>
      </c>
      <c r="E16" s="52"/>
      <c r="F16" s="53"/>
      <c r="G16" s="54"/>
    </row>
    <row r="17" spans="1:7">
      <c r="A17" s="45">
        <f t="shared" si="0"/>
        <v>14</v>
      </c>
      <c r="B17" s="49" t="s">
        <v>48</v>
      </c>
      <c r="C17" s="56">
        <v>1.03</v>
      </c>
      <c r="D17" s="51">
        <v>1.03</v>
      </c>
      <c r="E17" s="52"/>
      <c r="F17" s="53"/>
      <c r="G17" s="54"/>
    </row>
    <row r="18" spans="1:7">
      <c r="A18" s="45">
        <f t="shared" si="0"/>
        <v>15</v>
      </c>
      <c r="B18" s="49" t="s">
        <v>49</v>
      </c>
      <c r="C18" s="56">
        <v>2.12</v>
      </c>
      <c r="D18" s="51">
        <v>2.12</v>
      </c>
      <c r="E18" s="52"/>
      <c r="F18" s="53"/>
      <c r="G18" s="54"/>
    </row>
    <row r="19" spans="1:7">
      <c r="A19" s="45">
        <f t="shared" si="0"/>
        <v>16</v>
      </c>
      <c r="B19" s="57" t="s">
        <v>67</v>
      </c>
      <c r="C19" s="50">
        <v>0.64</v>
      </c>
      <c r="D19" s="51"/>
      <c r="E19" s="58"/>
      <c r="F19" s="54"/>
      <c r="G19" s="54"/>
    </row>
    <row r="20" spans="1:7" ht="17.25" customHeight="1">
      <c r="A20" s="45">
        <f t="shared" si="0"/>
        <v>17</v>
      </c>
      <c r="B20" s="57" t="s">
        <v>75</v>
      </c>
      <c r="C20" s="50">
        <v>0.4</v>
      </c>
      <c r="D20" s="51">
        <v>0.4</v>
      </c>
      <c r="E20" s="58"/>
      <c r="F20" s="54"/>
      <c r="G20" s="54"/>
    </row>
    <row r="21" spans="1:7" ht="31.5">
      <c r="A21" s="45">
        <f t="shared" si="0"/>
        <v>18</v>
      </c>
      <c r="B21" s="57" t="s">
        <v>76</v>
      </c>
      <c r="C21" s="50">
        <v>0.35</v>
      </c>
      <c r="D21" s="50">
        <v>0.35</v>
      </c>
    </row>
    <row r="22" spans="1:7">
      <c r="A22" s="45">
        <f t="shared" si="0"/>
        <v>19</v>
      </c>
      <c r="B22" s="57" t="s">
        <v>68</v>
      </c>
      <c r="C22" s="50">
        <v>0.23</v>
      </c>
      <c r="D22" s="50">
        <v>0.23</v>
      </c>
    </row>
    <row r="23" spans="1:7">
      <c r="A23" s="45">
        <f t="shared" si="0"/>
        <v>20</v>
      </c>
      <c r="B23" s="57" t="s">
        <v>69</v>
      </c>
      <c r="C23" s="50">
        <v>0.02</v>
      </c>
      <c r="D23" s="50">
        <v>0.02</v>
      </c>
    </row>
    <row r="24" spans="1:7">
      <c r="A24" s="45">
        <f t="shared" si="0"/>
        <v>21</v>
      </c>
      <c r="B24" s="57" t="s">
        <v>20</v>
      </c>
      <c r="C24" s="56">
        <v>1</v>
      </c>
      <c r="D24" s="50">
        <v>1</v>
      </c>
    </row>
    <row r="25" spans="1:7">
      <c r="A25" s="45">
        <f t="shared" si="0"/>
        <v>22</v>
      </c>
      <c r="B25" s="57" t="s">
        <v>21</v>
      </c>
      <c r="C25" s="56">
        <v>0.13</v>
      </c>
      <c r="D25" s="50">
        <v>0.13</v>
      </c>
    </row>
    <row r="26" spans="1:7">
      <c r="A26" s="45">
        <f t="shared" si="0"/>
        <v>23</v>
      </c>
      <c r="B26" s="57" t="s">
        <v>22</v>
      </c>
      <c r="C26" s="56">
        <v>1.23</v>
      </c>
      <c r="D26" s="50">
        <v>1.23</v>
      </c>
    </row>
    <row r="27" spans="1:7">
      <c r="A27" s="45">
        <f t="shared" si="0"/>
        <v>24</v>
      </c>
      <c r="B27" s="60" t="s">
        <v>7</v>
      </c>
      <c r="C27" s="61">
        <v>3.93</v>
      </c>
      <c r="D27" s="61">
        <v>3.93</v>
      </c>
    </row>
    <row r="28" spans="1:7">
      <c r="A28" s="59"/>
      <c r="B28" s="62" t="s">
        <v>70</v>
      </c>
      <c r="C28" s="63">
        <f>SUM(C4:C27)</f>
        <v>13.9</v>
      </c>
      <c r="D28" s="63">
        <f>SUM(D4:D27)</f>
        <v>13.26</v>
      </c>
    </row>
    <row r="29" spans="1:7" ht="31.5">
      <c r="A29" s="59"/>
      <c r="B29" s="60" t="s">
        <v>71</v>
      </c>
      <c r="C29" s="81">
        <f>C28-D28</f>
        <v>0.64000000000000057</v>
      </c>
      <c r="D29" s="82"/>
    </row>
    <row r="30" spans="1:7">
      <c r="D30" s="64"/>
    </row>
    <row r="32" spans="1:7">
      <c r="B32" s="43" t="s">
        <v>73</v>
      </c>
      <c r="C32" s="44" t="s">
        <v>74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2024-12-16T05:46:03Z</cp:lastPrinted>
  <dcterms:created xsi:type="dcterms:W3CDTF">1996-10-08T23:32:33Z</dcterms:created>
  <dcterms:modified xsi:type="dcterms:W3CDTF">2024-12-16T05:46:34Z</dcterms:modified>
</cp:coreProperties>
</file>